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0" i="1"/>
  <c r="N21"/>
  <c r="N19"/>
  <c r="O19" s="1"/>
  <c r="N11"/>
  <c r="L11"/>
  <c r="L6"/>
  <c r="L19"/>
  <c r="L20"/>
  <c r="L21"/>
  <c r="N5"/>
  <c r="N6"/>
  <c r="N4"/>
  <c r="L4"/>
  <c r="L5"/>
  <c r="O5" s="1"/>
  <c r="O30"/>
  <c r="O31"/>
  <c r="O29"/>
  <c r="O22"/>
  <c r="O23"/>
  <c r="O24"/>
  <c r="O25"/>
  <c r="O26"/>
  <c r="O27"/>
  <c r="O12"/>
  <c r="O13"/>
  <c r="O14"/>
  <c r="O15"/>
  <c r="O16"/>
  <c r="O17"/>
  <c r="O7"/>
  <c r="O8"/>
  <c r="O9"/>
  <c r="F9"/>
  <c r="J30"/>
  <c r="J31"/>
  <c r="J29"/>
  <c r="J22"/>
  <c r="J23"/>
  <c r="J24"/>
  <c r="J26"/>
  <c r="J27"/>
  <c r="J25"/>
  <c r="J14"/>
  <c r="J15"/>
  <c r="J16"/>
  <c r="J17"/>
  <c r="J12"/>
  <c r="J13"/>
  <c r="J7"/>
  <c r="J8"/>
  <c r="J9"/>
  <c r="H30"/>
  <c r="H31"/>
  <c r="H29"/>
  <c r="H7"/>
  <c r="H8"/>
  <c r="H25"/>
  <c r="H26"/>
  <c r="H27"/>
  <c r="H22"/>
  <c r="H23"/>
  <c r="H24"/>
  <c r="H14"/>
  <c r="H15"/>
  <c r="H16"/>
  <c r="H17"/>
  <c r="H12"/>
  <c r="H9"/>
  <c r="H13"/>
  <c r="F29"/>
  <c r="F30"/>
  <c r="F31"/>
  <c r="F20"/>
  <c r="F21"/>
  <c r="F22"/>
  <c r="F23"/>
  <c r="F24"/>
  <c r="F25"/>
  <c r="F26"/>
  <c r="F27"/>
  <c r="F19"/>
  <c r="F15"/>
  <c r="F16"/>
  <c r="F17"/>
  <c r="F11"/>
  <c r="F12"/>
  <c r="F13"/>
  <c r="F14"/>
  <c r="F5"/>
  <c r="F6"/>
  <c r="F7"/>
  <c r="F8"/>
  <c r="F4"/>
  <c r="O20" l="1"/>
  <c r="O11"/>
  <c r="O21"/>
  <c r="O6"/>
  <c r="O4"/>
</calcChain>
</file>

<file path=xl/sharedStrings.xml><?xml version="1.0" encoding="utf-8"?>
<sst xmlns="http://schemas.openxmlformats.org/spreadsheetml/2006/main" count="71" uniqueCount="50">
  <si>
    <t>ЮНОШИ 7-8 КЛАСС</t>
  </si>
  <si>
    <t>Золотухин Денис</t>
  </si>
  <si>
    <t>класс</t>
  </si>
  <si>
    <t>Подволошино</t>
  </si>
  <si>
    <t>№</t>
  </si>
  <si>
    <t>Фамилия Имя</t>
  </si>
  <si>
    <t>школа</t>
  </si>
  <si>
    <t xml:space="preserve">теория </t>
  </si>
  <si>
    <t>баллы теория</t>
  </si>
  <si>
    <t>Кикин Еор</t>
  </si>
  <si>
    <t>Бычков Василий</t>
  </si>
  <si>
    <t>Непа</t>
  </si>
  <si>
    <t>Арбатский Арсений</t>
  </si>
  <si>
    <t>Преображенка</t>
  </si>
  <si>
    <t>Хоменко Леонид</t>
  </si>
  <si>
    <t>ДЕВУШКИ 7-8 класс</t>
  </si>
  <si>
    <t>Леденцова Альбина</t>
  </si>
  <si>
    <t>Колесникова Дарина</t>
  </si>
  <si>
    <t>ЮНОШИ 9-11 КЛАСС</t>
  </si>
  <si>
    <t>Нестеров Андрей</t>
  </si>
  <si>
    <t>Инешин Денис</t>
  </si>
  <si>
    <t>Романов Егор</t>
  </si>
  <si>
    <t>Ишеев Александр</t>
  </si>
  <si>
    <t>Лаба Егор</t>
  </si>
  <si>
    <t>Абликсанов Вадим</t>
  </si>
  <si>
    <t>ДЕВУШКИ 9-11 КЛАСС</t>
  </si>
  <si>
    <t>Рязанова Анастасия</t>
  </si>
  <si>
    <t>Гайнулина Амина</t>
  </si>
  <si>
    <t>Шуплева Анастасия</t>
  </si>
  <si>
    <t>ИТОГИ МУНИЦИПАЛЬНОГО  ЭТАПА ВСЕРОССИЙСКОЙ
ОЛИМПИАДЫ ШКОЛЬНИКОВ ПО ПРЕДМЕТУ
«ФИЗИЧЕСКАЯ КУЛЬТУРА»
В 2023/24 УЧЕБНОМ ГОДУ</t>
  </si>
  <si>
    <t>Червонная Екатерина</t>
  </si>
  <si>
    <t>Ербогачен</t>
  </si>
  <si>
    <t>Колесникова Яна</t>
  </si>
  <si>
    <t>Михайлова Софья</t>
  </si>
  <si>
    <t>Коненкина Виолета</t>
  </si>
  <si>
    <t>Петрусёва Евгения</t>
  </si>
  <si>
    <t>Мутин Сергей</t>
  </si>
  <si>
    <t>Бараков Егор</t>
  </si>
  <si>
    <t>Развозжаев Данил</t>
  </si>
  <si>
    <t>Жданов Артем</t>
  </si>
  <si>
    <t>балл гимнастика</t>
  </si>
  <si>
    <t>Спортивные игры баллы</t>
  </si>
  <si>
    <t>Спортивные игры результат</t>
  </si>
  <si>
    <t>гимнастика результат</t>
  </si>
  <si>
    <t>Полоса препятствий результат</t>
  </si>
  <si>
    <t>Полоса препятствий баллы</t>
  </si>
  <si>
    <t>Сумма балов</t>
  </si>
  <si>
    <t>Легкая атлетика результат</t>
  </si>
  <si>
    <t>Легкая атлетика баллы</t>
  </si>
  <si>
    <t>МЕСТО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</si>
</sst>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>
      <selection activeCell="Q20" sqref="Q20"/>
    </sheetView>
  </sheetViews>
  <sheetFormatPr defaultRowHeight="15"/>
  <cols>
    <col min="1" max="1" width="3.140625" bestFit="1" customWidth="1"/>
    <col min="2" max="2" width="21" bestFit="1" customWidth="1"/>
    <col min="4" max="4" width="14.140625" bestFit="1" customWidth="1"/>
    <col min="5" max="5" width="14.7109375" bestFit="1" customWidth="1"/>
    <col min="6" max="6" width="10.42578125" customWidth="1"/>
    <col min="7" max="7" width="13.85546875" customWidth="1"/>
    <col min="8" max="8" width="13.42578125" customWidth="1"/>
    <col min="9" max="9" width="22.140625" customWidth="1"/>
    <col min="10" max="10" width="19.28515625" customWidth="1"/>
    <col min="11" max="11" width="20.5703125" customWidth="1"/>
    <col min="12" max="12" width="19.7109375" bestFit="1" customWidth="1"/>
    <col min="13" max="13" width="16.28515625" customWidth="1"/>
    <col min="14" max="14" width="15.85546875" bestFit="1" customWidth="1"/>
    <col min="15" max="15" width="13.28515625" bestFit="1" customWidth="1"/>
  </cols>
  <sheetData>
    <row r="1" spans="1:19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1"/>
      <c r="R1" s="11"/>
      <c r="S1" s="11"/>
    </row>
    <row r="2" spans="1:19" ht="39.75" customHeight="1">
      <c r="A2" s="3" t="s">
        <v>4</v>
      </c>
      <c r="B2" s="3" t="s">
        <v>5</v>
      </c>
      <c r="C2" s="3" t="s">
        <v>2</v>
      </c>
      <c r="D2" s="3" t="s">
        <v>6</v>
      </c>
      <c r="E2" s="3" t="s">
        <v>7</v>
      </c>
      <c r="F2" s="4" t="s">
        <v>8</v>
      </c>
      <c r="G2" s="4" t="s">
        <v>43</v>
      </c>
      <c r="H2" s="4" t="s">
        <v>40</v>
      </c>
      <c r="I2" s="4" t="s">
        <v>42</v>
      </c>
      <c r="J2" s="4" t="s">
        <v>41</v>
      </c>
      <c r="K2" s="4" t="s">
        <v>44</v>
      </c>
      <c r="L2" s="4" t="s">
        <v>45</v>
      </c>
      <c r="M2" s="4" t="s">
        <v>47</v>
      </c>
      <c r="N2" s="4" t="s">
        <v>48</v>
      </c>
      <c r="O2" s="3" t="s">
        <v>46</v>
      </c>
      <c r="P2" s="3" t="s">
        <v>49</v>
      </c>
      <c r="Q2" s="8"/>
      <c r="R2" s="8"/>
      <c r="S2" s="8"/>
    </row>
    <row r="3" spans="1:19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9"/>
      <c r="R3" s="9"/>
      <c r="S3" s="9"/>
    </row>
    <row r="4" spans="1:19">
      <c r="A4" s="2">
        <v>1</v>
      </c>
      <c r="B4" s="1" t="s">
        <v>1</v>
      </c>
      <c r="C4" s="2">
        <v>7</v>
      </c>
      <c r="D4" s="2" t="s">
        <v>3</v>
      </c>
      <c r="E4" s="2">
        <v>38</v>
      </c>
      <c r="F4" s="7">
        <f>20*E4/38</f>
        <v>20</v>
      </c>
      <c r="G4" s="7"/>
      <c r="H4" s="2"/>
      <c r="I4" s="7"/>
      <c r="J4" s="7"/>
      <c r="K4" s="7">
        <v>133</v>
      </c>
      <c r="L4" s="7">
        <f t="shared" ref="L4:L6" si="0">40*46.17/K4</f>
        <v>13.885714285714288</v>
      </c>
      <c r="M4" s="7">
        <v>255</v>
      </c>
      <c r="N4" s="7">
        <f>40*255/M4</f>
        <v>40</v>
      </c>
      <c r="O4" s="7">
        <f>F4+H4+J4+L4+N4</f>
        <v>73.885714285714286</v>
      </c>
      <c r="P4" s="2"/>
      <c r="Q4" s="5"/>
      <c r="R4" s="5"/>
      <c r="S4" s="5"/>
    </row>
    <row r="5" spans="1:19">
      <c r="A5" s="2">
        <v>2</v>
      </c>
      <c r="B5" s="1" t="s">
        <v>9</v>
      </c>
      <c r="C5" s="2">
        <v>8</v>
      </c>
      <c r="D5" s="2" t="s">
        <v>3</v>
      </c>
      <c r="E5" s="2">
        <v>37</v>
      </c>
      <c r="F5" s="7">
        <f t="shared" ref="F5:F9" si="1">20*E5/38</f>
        <v>19.473684210526315</v>
      </c>
      <c r="G5" s="7"/>
      <c r="H5" s="2"/>
      <c r="I5" s="7"/>
      <c r="J5" s="7"/>
      <c r="K5" s="7">
        <v>141</v>
      </c>
      <c r="L5" s="7">
        <f t="shared" si="0"/>
        <v>13.097872340425534</v>
      </c>
      <c r="M5" s="7">
        <v>270</v>
      </c>
      <c r="N5" s="7">
        <f t="shared" ref="N5:N6" si="2">40*255/M5</f>
        <v>37.777777777777779</v>
      </c>
      <c r="O5" s="7">
        <f t="shared" ref="O5:O9" si="3">F5+H5+J5+L5+N5</f>
        <v>70.349334328729626</v>
      </c>
      <c r="P5" s="2"/>
      <c r="Q5" s="5"/>
      <c r="R5" s="5"/>
      <c r="S5" s="5"/>
    </row>
    <row r="6" spans="1:19">
      <c r="A6" s="2">
        <v>3</v>
      </c>
      <c r="B6" s="1" t="s">
        <v>10</v>
      </c>
      <c r="C6" s="2">
        <v>8</v>
      </c>
      <c r="D6" s="2" t="s">
        <v>11</v>
      </c>
      <c r="E6" s="2">
        <v>18.5</v>
      </c>
      <c r="F6" s="7">
        <f t="shared" si="1"/>
        <v>9.7368421052631575</v>
      </c>
      <c r="G6" s="7"/>
      <c r="H6" s="2"/>
      <c r="I6" s="7"/>
      <c r="J6" s="7"/>
      <c r="K6" s="7">
        <v>46.17</v>
      </c>
      <c r="L6" s="7">
        <f t="shared" si="0"/>
        <v>40</v>
      </c>
      <c r="M6" s="7">
        <v>275</v>
      </c>
      <c r="N6" s="7">
        <f t="shared" si="2"/>
        <v>37.090909090909093</v>
      </c>
      <c r="O6" s="7">
        <f t="shared" si="3"/>
        <v>86.827751196172244</v>
      </c>
      <c r="P6" s="2"/>
      <c r="Q6" s="5"/>
      <c r="R6" s="5"/>
      <c r="S6" s="5"/>
    </row>
    <row r="7" spans="1:19">
      <c r="A7" s="2">
        <v>4</v>
      </c>
      <c r="B7" s="1" t="s">
        <v>12</v>
      </c>
      <c r="C7" s="2">
        <v>8</v>
      </c>
      <c r="D7" s="2" t="s">
        <v>13</v>
      </c>
      <c r="E7" s="2">
        <v>14</v>
      </c>
      <c r="F7" s="7">
        <f t="shared" si="1"/>
        <v>7.3684210526315788</v>
      </c>
      <c r="G7" s="7">
        <v>9</v>
      </c>
      <c r="H7" s="2">
        <f t="shared" ref="H7:H8" si="4">40*G7/10</f>
        <v>36</v>
      </c>
      <c r="I7" s="7">
        <v>54</v>
      </c>
      <c r="J7" s="7">
        <f t="shared" ref="J7:J8" si="5">40*43.4/I7</f>
        <v>32.148148148148145</v>
      </c>
      <c r="K7" s="7"/>
      <c r="L7" s="7"/>
      <c r="M7" s="7"/>
      <c r="N7" s="2"/>
      <c r="O7" s="7">
        <f t="shared" si="3"/>
        <v>75.516569200779713</v>
      </c>
      <c r="P7" s="2"/>
      <c r="Q7" s="5"/>
      <c r="R7" s="5"/>
      <c r="S7" s="5"/>
    </row>
    <row r="8" spans="1:19">
      <c r="A8" s="2">
        <v>5</v>
      </c>
      <c r="B8" s="1" t="s">
        <v>14</v>
      </c>
      <c r="C8" s="2">
        <v>8</v>
      </c>
      <c r="D8" s="2" t="s">
        <v>13</v>
      </c>
      <c r="E8" s="2">
        <v>13</v>
      </c>
      <c r="F8" s="7">
        <f t="shared" si="1"/>
        <v>6.8421052631578947</v>
      </c>
      <c r="G8" s="7">
        <v>8.5</v>
      </c>
      <c r="H8" s="2">
        <f t="shared" si="4"/>
        <v>34</v>
      </c>
      <c r="I8" s="7">
        <v>58</v>
      </c>
      <c r="J8" s="7">
        <f t="shared" si="5"/>
        <v>29.931034482758619</v>
      </c>
      <c r="K8" s="7"/>
      <c r="L8" s="7"/>
      <c r="M8" s="7"/>
      <c r="N8" s="2"/>
      <c r="O8" s="7">
        <f t="shared" si="3"/>
        <v>70.773139745916524</v>
      </c>
      <c r="P8" s="2"/>
      <c r="Q8" s="5"/>
      <c r="R8" s="5"/>
      <c r="S8" s="5"/>
    </row>
    <row r="9" spans="1:19">
      <c r="A9" s="2">
        <v>6</v>
      </c>
      <c r="B9" s="6" t="s">
        <v>36</v>
      </c>
      <c r="C9" s="2">
        <v>7</v>
      </c>
      <c r="D9" s="2" t="s">
        <v>31</v>
      </c>
      <c r="E9" s="2">
        <v>20</v>
      </c>
      <c r="F9" s="7">
        <f t="shared" si="1"/>
        <v>10.526315789473685</v>
      </c>
      <c r="G9" s="7">
        <v>6.5</v>
      </c>
      <c r="H9" s="2">
        <f t="shared" ref="H9" si="6">40*G9/10</f>
        <v>26</v>
      </c>
      <c r="I9" s="7">
        <v>43.4</v>
      </c>
      <c r="J9" s="7">
        <f>40*43.4/I9</f>
        <v>40</v>
      </c>
      <c r="K9" s="7"/>
      <c r="L9" s="7"/>
      <c r="M9" s="7"/>
      <c r="N9" s="2"/>
      <c r="O9" s="7">
        <f t="shared" si="3"/>
        <v>76.526315789473685</v>
      </c>
      <c r="P9" s="2"/>
      <c r="Q9" s="5"/>
      <c r="R9" s="5"/>
      <c r="S9" s="5"/>
    </row>
    <row r="10" spans="1:19">
      <c r="A10" s="13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0"/>
      <c r="R10" s="10"/>
      <c r="S10" s="10"/>
    </row>
    <row r="11" spans="1:19">
      <c r="A11" s="2">
        <v>1</v>
      </c>
      <c r="B11" s="1" t="s">
        <v>16</v>
      </c>
      <c r="C11" s="2">
        <v>8</v>
      </c>
      <c r="D11" s="2" t="s">
        <v>11</v>
      </c>
      <c r="E11" s="2">
        <v>24.5</v>
      </c>
      <c r="F11" s="2">
        <f t="shared" ref="F11:F13" si="7">20*E11/25</f>
        <v>19.600000000000001</v>
      </c>
      <c r="G11" s="7"/>
      <c r="H11" s="2"/>
      <c r="I11" s="7"/>
      <c r="J11" s="7"/>
      <c r="K11" s="7">
        <v>49.8</v>
      </c>
      <c r="L11" s="7">
        <f>40*46.17/K11</f>
        <v>37.084337349397593</v>
      </c>
      <c r="M11" s="7">
        <v>280</v>
      </c>
      <c r="N11" s="7">
        <f>40*255/M11</f>
        <v>36.428571428571431</v>
      </c>
      <c r="O11" s="7">
        <f>F11+H11+J11+L11+N11</f>
        <v>93.112908777969025</v>
      </c>
      <c r="P11" s="2"/>
      <c r="Q11" s="5"/>
      <c r="R11" s="5"/>
      <c r="S11" s="5"/>
    </row>
    <row r="12" spans="1:19">
      <c r="A12" s="2">
        <v>2</v>
      </c>
      <c r="B12" s="1" t="s">
        <v>17</v>
      </c>
      <c r="C12" s="2">
        <v>7</v>
      </c>
      <c r="D12" s="2" t="s">
        <v>13</v>
      </c>
      <c r="E12" s="2">
        <v>25</v>
      </c>
      <c r="F12" s="2">
        <f t="shared" si="7"/>
        <v>20</v>
      </c>
      <c r="G12" s="7">
        <v>9</v>
      </c>
      <c r="H12" s="2">
        <f>40*G12/10</f>
        <v>36</v>
      </c>
      <c r="I12" s="7">
        <v>59</v>
      </c>
      <c r="J12" s="7">
        <f>40*52.8/I12</f>
        <v>35.796610169491522</v>
      </c>
      <c r="K12" s="7"/>
      <c r="L12" s="7"/>
      <c r="M12" s="7"/>
      <c r="N12" s="7"/>
      <c r="O12" s="7">
        <f t="shared" ref="O12:O17" si="8">F12+H12+J12+L12+N12</f>
        <v>91.796610169491515</v>
      </c>
      <c r="P12" s="2"/>
      <c r="Q12" s="5"/>
      <c r="R12" s="5"/>
      <c r="S12" s="5"/>
    </row>
    <row r="13" spans="1:19">
      <c r="A13" s="2">
        <v>3</v>
      </c>
      <c r="B13" s="6" t="s">
        <v>30</v>
      </c>
      <c r="C13" s="2">
        <v>8</v>
      </c>
      <c r="D13" s="2" t="s">
        <v>31</v>
      </c>
      <c r="E13" s="2">
        <v>22</v>
      </c>
      <c r="F13" s="2">
        <f t="shared" si="7"/>
        <v>17.600000000000001</v>
      </c>
      <c r="G13" s="7">
        <v>10</v>
      </c>
      <c r="H13" s="2">
        <f>40*G13/10</f>
        <v>40</v>
      </c>
      <c r="I13" s="7">
        <v>53.1</v>
      </c>
      <c r="J13" s="7">
        <f>40*52.8/I13</f>
        <v>39.774011299435024</v>
      </c>
      <c r="K13" s="7"/>
      <c r="L13" s="7"/>
      <c r="M13" s="7"/>
      <c r="N13" s="7"/>
      <c r="O13" s="7">
        <f t="shared" si="8"/>
        <v>97.374011299435026</v>
      </c>
      <c r="P13" s="2"/>
      <c r="Q13" s="5"/>
      <c r="R13" s="5"/>
      <c r="S13" s="5"/>
    </row>
    <row r="14" spans="1:19">
      <c r="A14" s="2">
        <v>4</v>
      </c>
      <c r="B14" s="6" t="s">
        <v>32</v>
      </c>
      <c r="C14" s="2">
        <v>8</v>
      </c>
      <c r="D14" s="2" t="s">
        <v>31</v>
      </c>
      <c r="E14" s="2">
        <v>25</v>
      </c>
      <c r="F14" s="2">
        <f>20*E14/25</f>
        <v>20</v>
      </c>
      <c r="G14" s="7">
        <v>4.5</v>
      </c>
      <c r="H14" s="2">
        <f t="shared" ref="H14:H17" si="9">40*G14/10</f>
        <v>18</v>
      </c>
      <c r="I14" s="7">
        <v>60.05</v>
      </c>
      <c r="J14" s="7">
        <f t="shared" ref="J14:J17" si="10">40*52.8/I14</f>
        <v>35.170691090757707</v>
      </c>
      <c r="K14" s="7"/>
      <c r="L14" s="7"/>
      <c r="M14" s="7"/>
      <c r="N14" s="7"/>
      <c r="O14" s="7">
        <f t="shared" si="8"/>
        <v>73.170691090757714</v>
      </c>
      <c r="P14" s="2"/>
      <c r="Q14" s="5"/>
      <c r="R14" s="5"/>
      <c r="S14" s="5"/>
    </row>
    <row r="15" spans="1:19">
      <c r="A15" s="2">
        <v>5</v>
      </c>
      <c r="B15" s="6" t="s">
        <v>33</v>
      </c>
      <c r="C15" s="2">
        <v>8</v>
      </c>
      <c r="D15" s="2" t="s">
        <v>31</v>
      </c>
      <c r="E15" s="2">
        <v>20</v>
      </c>
      <c r="F15" s="2">
        <f t="shared" ref="F15:F17" si="11">20*E15/25</f>
        <v>16</v>
      </c>
      <c r="G15" s="7">
        <v>9.5</v>
      </c>
      <c r="H15" s="2">
        <f t="shared" si="9"/>
        <v>38</v>
      </c>
      <c r="I15" s="7">
        <v>52.8</v>
      </c>
      <c r="J15" s="7">
        <f t="shared" si="10"/>
        <v>40</v>
      </c>
      <c r="K15" s="7"/>
      <c r="L15" s="7"/>
      <c r="M15" s="7"/>
      <c r="N15" s="7"/>
      <c r="O15" s="7">
        <f t="shared" si="8"/>
        <v>94</v>
      </c>
      <c r="P15" s="2"/>
      <c r="Q15" s="5"/>
      <c r="R15" s="5"/>
      <c r="S15" s="5"/>
    </row>
    <row r="16" spans="1:19">
      <c r="A16" s="2">
        <v>6</v>
      </c>
      <c r="B16" s="6" t="s">
        <v>34</v>
      </c>
      <c r="C16" s="2">
        <v>8</v>
      </c>
      <c r="D16" s="2" t="s">
        <v>31</v>
      </c>
      <c r="E16" s="2">
        <v>18</v>
      </c>
      <c r="F16" s="2">
        <f t="shared" si="11"/>
        <v>14.4</v>
      </c>
      <c r="G16" s="7">
        <v>8.5</v>
      </c>
      <c r="H16" s="2">
        <f t="shared" si="9"/>
        <v>34</v>
      </c>
      <c r="I16" s="7">
        <v>53</v>
      </c>
      <c r="J16" s="7">
        <f t="shared" si="10"/>
        <v>39.849056603773583</v>
      </c>
      <c r="K16" s="7"/>
      <c r="L16" s="7"/>
      <c r="M16" s="7"/>
      <c r="N16" s="7"/>
      <c r="O16" s="7">
        <f t="shared" si="8"/>
        <v>88.249056603773582</v>
      </c>
      <c r="P16" s="2"/>
      <c r="Q16" s="5"/>
      <c r="R16" s="5"/>
      <c r="S16" s="5"/>
    </row>
    <row r="17" spans="1:19">
      <c r="A17" s="2">
        <v>7</v>
      </c>
      <c r="B17" s="6" t="s">
        <v>35</v>
      </c>
      <c r="C17" s="2">
        <v>8</v>
      </c>
      <c r="D17" s="2" t="s">
        <v>31</v>
      </c>
      <c r="E17" s="2">
        <v>16</v>
      </c>
      <c r="F17" s="2">
        <f t="shared" si="11"/>
        <v>12.8</v>
      </c>
      <c r="G17" s="7">
        <v>10</v>
      </c>
      <c r="H17" s="2">
        <f t="shared" si="9"/>
        <v>40</v>
      </c>
      <c r="I17" s="7">
        <v>71</v>
      </c>
      <c r="J17" s="7">
        <f t="shared" si="10"/>
        <v>29.746478873239436</v>
      </c>
      <c r="K17" s="7"/>
      <c r="L17" s="7"/>
      <c r="M17" s="7"/>
      <c r="N17" s="7"/>
      <c r="O17" s="7">
        <f t="shared" si="8"/>
        <v>82.546478873239437</v>
      </c>
      <c r="P17" s="2"/>
      <c r="Q17" s="5"/>
      <c r="R17" s="5"/>
      <c r="S17" s="5"/>
    </row>
    <row r="18" spans="1:19">
      <c r="A18" s="13" t="s">
        <v>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0"/>
      <c r="R18" s="10"/>
      <c r="S18" s="10"/>
    </row>
    <row r="19" spans="1:19">
      <c r="A19" s="2">
        <v>1</v>
      </c>
      <c r="B19" s="1" t="s">
        <v>19</v>
      </c>
      <c r="C19" s="2">
        <v>9</v>
      </c>
      <c r="D19" s="2" t="s">
        <v>3</v>
      </c>
      <c r="E19" s="2">
        <v>39</v>
      </c>
      <c r="F19" s="7">
        <f>20*E19/39</f>
        <v>20</v>
      </c>
      <c r="G19" s="7"/>
      <c r="H19" s="2"/>
      <c r="I19" s="7"/>
      <c r="J19" s="7"/>
      <c r="K19" s="7">
        <v>77</v>
      </c>
      <c r="L19" s="7">
        <f t="shared" ref="L19:L20" si="12">40*54.87/K19</f>
        <v>28.5038961038961</v>
      </c>
      <c r="M19" s="7">
        <v>251</v>
      </c>
      <c r="N19" s="7">
        <f>40*251/M19</f>
        <v>40</v>
      </c>
      <c r="O19" s="7">
        <f>F19+H19+J19+L19+N19</f>
        <v>88.503896103896096</v>
      </c>
      <c r="P19" s="2"/>
      <c r="Q19" s="5"/>
      <c r="R19" s="5"/>
      <c r="S19" s="5"/>
    </row>
    <row r="20" spans="1:19">
      <c r="A20" s="2">
        <v>2</v>
      </c>
      <c r="B20" s="1" t="s">
        <v>20</v>
      </c>
      <c r="C20" s="2">
        <v>11</v>
      </c>
      <c r="D20" s="2" t="s">
        <v>11</v>
      </c>
      <c r="E20" s="2">
        <v>30.5</v>
      </c>
      <c r="F20" s="7">
        <f t="shared" ref="F20:F27" si="13">20*E20/39</f>
        <v>15.641025641025641</v>
      </c>
      <c r="G20" s="7"/>
      <c r="H20" s="2"/>
      <c r="I20" s="7"/>
      <c r="J20" s="7"/>
      <c r="K20" s="7">
        <v>60</v>
      </c>
      <c r="L20" s="7">
        <f t="shared" si="12"/>
        <v>36.58</v>
      </c>
      <c r="M20" s="7">
        <v>318</v>
      </c>
      <c r="N20" s="7">
        <f t="shared" ref="N20:N21" si="14">40*251/M20</f>
        <v>31.572327044025158</v>
      </c>
      <c r="O20" s="7">
        <f t="shared" ref="O20:O27" si="15">F20+H20+J20+L20+N20</f>
        <v>83.793352685050792</v>
      </c>
      <c r="P20" s="2"/>
      <c r="Q20" s="5"/>
      <c r="R20" s="5"/>
      <c r="S20" s="5"/>
    </row>
    <row r="21" spans="1:19">
      <c r="A21" s="2">
        <v>3</v>
      </c>
      <c r="B21" s="1" t="s">
        <v>21</v>
      </c>
      <c r="C21" s="2">
        <v>9</v>
      </c>
      <c r="D21" s="2" t="s">
        <v>11</v>
      </c>
      <c r="E21" s="2">
        <v>32</v>
      </c>
      <c r="F21" s="7">
        <f t="shared" si="13"/>
        <v>16.410256410256409</v>
      </c>
      <c r="G21" s="7"/>
      <c r="H21" s="2"/>
      <c r="I21" s="7"/>
      <c r="J21" s="7"/>
      <c r="K21" s="7">
        <v>54.87</v>
      </c>
      <c r="L21" s="7">
        <f>40*54.87/K21</f>
        <v>40</v>
      </c>
      <c r="M21" s="7">
        <v>317</v>
      </c>
      <c r="N21" s="7">
        <f t="shared" si="14"/>
        <v>31.671924290220819</v>
      </c>
      <c r="O21" s="7">
        <f t="shared" si="15"/>
        <v>88.082180700477224</v>
      </c>
      <c r="P21" s="2"/>
      <c r="Q21" s="5"/>
      <c r="R21" s="5"/>
      <c r="S21" s="5"/>
    </row>
    <row r="22" spans="1:19">
      <c r="A22" s="2">
        <v>4</v>
      </c>
      <c r="B22" s="1" t="s">
        <v>22</v>
      </c>
      <c r="C22" s="2">
        <v>11</v>
      </c>
      <c r="D22" s="2" t="s">
        <v>13</v>
      </c>
      <c r="E22" s="2">
        <v>22</v>
      </c>
      <c r="F22" s="7">
        <f t="shared" si="13"/>
        <v>11.282051282051283</v>
      </c>
      <c r="G22" s="7">
        <v>9</v>
      </c>
      <c r="H22" s="2">
        <f t="shared" ref="H22:H26" si="16">40*G22/10</f>
        <v>36</v>
      </c>
      <c r="I22" s="7">
        <v>56</v>
      </c>
      <c r="J22" s="7">
        <f t="shared" ref="J22:J24" si="17">40*47/I22</f>
        <v>33.571428571428569</v>
      </c>
      <c r="K22" s="7"/>
      <c r="L22" s="7"/>
      <c r="M22" s="7"/>
      <c r="N22" s="7"/>
      <c r="O22" s="7">
        <f t="shared" si="15"/>
        <v>80.853479853479854</v>
      </c>
      <c r="P22" s="2"/>
      <c r="Q22" s="5"/>
      <c r="R22" s="5"/>
      <c r="S22" s="5"/>
    </row>
    <row r="23" spans="1:19">
      <c r="A23" s="2">
        <v>5</v>
      </c>
      <c r="B23" s="1" t="s">
        <v>23</v>
      </c>
      <c r="C23" s="2">
        <v>9</v>
      </c>
      <c r="D23" s="2" t="s">
        <v>13</v>
      </c>
      <c r="E23" s="2">
        <v>34</v>
      </c>
      <c r="F23" s="7">
        <f t="shared" si="13"/>
        <v>17.435897435897434</v>
      </c>
      <c r="G23" s="7">
        <v>8.5</v>
      </c>
      <c r="H23" s="2">
        <f t="shared" si="16"/>
        <v>34</v>
      </c>
      <c r="I23" s="7">
        <v>51</v>
      </c>
      <c r="J23" s="7">
        <f t="shared" si="17"/>
        <v>36.862745098039213</v>
      </c>
      <c r="K23" s="7"/>
      <c r="L23" s="7"/>
      <c r="M23" s="7"/>
      <c r="N23" s="7"/>
      <c r="O23" s="7">
        <f t="shared" si="15"/>
        <v>88.298642533936643</v>
      </c>
      <c r="P23" s="2"/>
      <c r="Q23" s="5"/>
      <c r="R23" s="5"/>
      <c r="S23" s="5"/>
    </row>
    <row r="24" spans="1:19">
      <c r="A24" s="2">
        <v>6</v>
      </c>
      <c r="B24" s="1" t="s">
        <v>24</v>
      </c>
      <c r="C24" s="2">
        <v>9</v>
      </c>
      <c r="D24" s="2" t="s">
        <v>13</v>
      </c>
      <c r="E24" s="2">
        <v>31</v>
      </c>
      <c r="F24" s="7">
        <f t="shared" si="13"/>
        <v>15.897435897435898</v>
      </c>
      <c r="G24" s="7">
        <v>10</v>
      </c>
      <c r="H24" s="2">
        <f>40*G24/10</f>
        <v>40</v>
      </c>
      <c r="I24" s="7">
        <v>49</v>
      </c>
      <c r="J24" s="7">
        <f t="shared" si="17"/>
        <v>38.367346938775512</v>
      </c>
      <c r="K24" s="7"/>
      <c r="L24" s="7"/>
      <c r="M24" s="7"/>
      <c r="N24" s="7"/>
      <c r="O24" s="7">
        <f t="shared" si="15"/>
        <v>94.26478283621141</v>
      </c>
      <c r="P24" s="2"/>
      <c r="Q24" s="5"/>
      <c r="R24" s="5"/>
      <c r="S24" s="5"/>
    </row>
    <row r="25" spans="1:19">
      <c r="A25" s="2">
        <v>7</v>
      </c>
      <c r="B25" s="6" t="s">
        <v>37</v>
      </c>
      <c r="C25" s="2">
        <v>9</v>
      </c>
      <c r="D25" s="2" t="s">
        <v>31</v>
      </c>
      <c r="E25" s="2">
        <v>28</v>
      </c>
      <c r="F25" s="7">
        <f t="shared" si="13"/>
        <v>14.358974358974359</v>
      </c>
      <c r="G25" s="7">
        <v>9.5</v>
      </c>
      <c r="H25" s="2">
        <f t="shared" si="16"/>
        <v>38</v>
      </c>
      <c r="I25" s="7">
        <v>47</v>
      </c>
      <c r="J25" s="7">
        <f>40*47/I25</f>
        <v>40</v>
      </c>
      <c r="K25" s="7"/>
      <c r="L25" s="7"/>
      <c r="M25" s="7"/>
      <c r="N25" s="7"/>
      <c r="O25" s="7">
        <f t="shared" si="15"/>
        <v>92.358974358974365</v>
      </c>
      <c r="P25" s="2"/>
      <c r="Q25" s="5"/>
      <c r="R25" s="5"/>
      <c r="S25" s="5"/>
    </row>
    <row r="26" spans="1:19">
      <c r="A26" s="2">
        <v>8</v>
      </c>
      <c r="B26" s="6" t="s">
        <v>38</v>
      </c>
      <c r="C26" s="2">
        <v>9</v>
      </c>
      <c r="D26" s="2" t="s">
        <v>31</v>
      </c>
      <c r="E26" s="2">
        <v>20</v>
      </c>
      <c r="F26" s="7">
        <f t="shared" si="13"/>
        <v>10.256410256410257</v>
      </c>
      <c r="G26" s="7">
        <v>9</v>
      </c>
      <c r="H26" s="2">
        <f t="shared" si="16"/>
        <v>36</v>
      </c>
      <c r="I26" s="7">
        <v>48</v>
      </c>
      <c r="J26" s="7">
        <f t="shared" ref="J26:J27" si="18">40*47/I26</f>
        <v>39.166666666666664</v>
      </c>
      <c r="K26" s="7"/>
      <c r="L26" s="7"/>
      <c r="M26" s="7"/>
      <c r="N26" s="7"/>
      <c r="O26" s="7">
        <f t="shared" si="15"/>
        <v>85.42307692307692</v>
      </c>
      <c r="P26" s="2"/>
      <c r="Q26" s="5"/>
      <c r="R26" s="5"/>
      <c r="S26" s="5"/>
    </row>
    <row r="27" spans="1:19">
      <c r="A27" s="2">
        <v>9</v>
      </c>
      <c r="B27" s="6" t="s">
        <v>39</v>
      </c>
      <c r="C27" s="2">
        <v>9</v>
      </c>
      <c r="D27" s="2" t="s">
        <v>31</v>
      </c>
      <c r="E27" s="2">
        <v>26.5</v>
      </c>
      <c r="F27" s="7">
        <f t="shared" si="13"/>
        <v>13.589743589743589</v>
      </c>
      <c r="G27" s="7">
        <v>8</v>
      </c>
      <c r="H27" s="2">
        <f>40*G27/10</f>
        <v>32</v>
      </c>
      <c r="I27" s="7">
        <v>48.45</v>
      </c>
      <c r="J27" s="7">
        <f t="shared" si="18"/>
        <v>38.802889576883381</v>
      </c>
      <c r="K27" s="7"/>
      <c r="L27" s="7"/>
      <c r="M27" s="7"/>
      <c r="N27" s="7"/>
      <c r="O27" s="7">
        <f t="shared" si="15"/>
        <v>84.392633166626979</v>
      </c>
      <c r="P27" s="2"/>
      <c r="Q27" s="5"/>
      <c r="R27" s="5"/>
      <c r="S27" s="5"/>
    </row>
    <row r="28" spans="1:19">
      <c r="A28" s="13" t="s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0"/>
      <c r="R28" s="10"/>
      <c r="S28" s="10"/>
    </row>
    <row r="29" spans="1:19">
      <c r="A29" s="2">
        <v>1</v>
      </c>
      <c r="B29" s="1" t="s">
        <v>26</v>
      </c>
      <c r="C29" s="2">
        <v>9</v>
      </c>
      <c r="D29" s="2" t="s">
        <v>3</v>
      </c>
      <c r="E29" s="2">
        <v>42</v>
      </c>
      <c r="F29" s="7">
        <f t="shared" ref="F29:F30" si="19">20*E29/44</f>
        <v>19.09090909090909</v>
      </c>
      <c r="G29" s="7">
        <v>10</v>
      </c>
      <c r="H29" s="2">
        <f>40*G29/10</f>
        <v>40</v>
      </c>
      <c r="I29" s="7">
        <v>159</v>
      </c>
      <c r="J29" s="7">
        <f>40*159/I29</f>
        <v>40</v>
      </c>
      <c r="K29" s="2"/>
      <c r="L29" s="2"/>
      <c r="M29" s="7"/>
      <c r="N29" s="2"/>
      <c r="O29" s="7">
        <f>F29+H29+J29+L29+N29</f>
        <v>99.090909090909093</v>
      </c>
      <c r="P29" s="2"/>
      <c r="Q29" s="5"/>
      <c r="R29" s="5"/>
      <c r="S29" s="5"/>
    </row>
    <row r="30" spans="1:19">
      <c r="A30" s="2">
        <v>2</v>
      </c>
      <c r="B30" s="1" t="s">
        <v>27</v>
      </c>
      <c r="C30" s="2">
        <v>11</v>
      </c>
      <c r="D30" s="2" t="s">
        <v>3</v>
      </c>
      <c r="E30" s="2">
        <v>44</v>
      </c>
      <c r="F30" s="7">
        <f t="shared" si="19"/>
        <v>20</v>
      </c>
      <c r="G30" s="7">
        <v>10</v>
      </c>
      <c r="H30" s="2">
        <f t="shared" ref="H30:H31" si="20">40*G30/10</f>
        <v>40</v>
      </c>
      <c r="I30" s="7">
        <v>165</v>
      </c>
      <c r="J30" s="7">
        <f t="shared" ref="J30:J31" si="21">40*159/I30</f>
        <v>38.545454545454547</v>
      </c>
      <c r="K30" s="2"/>
      <c r="L30" s="2"/>
      <c r="M30" s="7"/>
      <c r="N30" s="2"/>
      <c r="O30" s="7">
        <f t="shared" ref="O30:O31" si="22">F30+H30+J30+L30+N30</f>
        <v>98.545454545454547</v>
      </c>
      <c r="P30" s="2"/>
      <c r="Q30" s="5"/>
      <c r="R30" s="5"/>
      <c r="S30" s="5"/>
    </row>
    <row r="31" spans="1:19">
      <c r="A31" s="2">
        <v>3</v>
      </c>
      <c r="B31" s="1" t="s">
        <v>28</v>
      </c>
      <c r="C31" s="2">
        <v>9</v>
      </c>
      <c r="D31" s="2" t="s">
        <v>3</v>
      </c>
      <c r="E31" s="2">
        <v>44</v>
      </c>
      <c r="F31" s="7">
        <f>20*E31/44</f>
        <v>20</v>
      </c>
      <c r="G31" s="7">
        <v>10</v>
      </c>
      <c r="H31" s="2">
        <f t="shared" si="20"/>
        <v>40</v>
      </c>
      <c r="I31" s="7">
        <v>160</v>
      </c>
      <c r="J31" s="7">
        <f t="shared" si="21"/>
        <v>39.75</v>
      </c>
      <c r="K31" s="2"/>
      <c r="L31" s="2"/>
      <c r="M31" s="7"/>
      <c r="N31" s="2"/>
      <c r="O31" s="7">
        <f t="shared" si="22"/>
        <v>99.75</v>
      </c>
      <c r="P31" s="2"/>
      <c r="Q31" s="5"/>
      <c r="R31" s="5"/>
      <c r="S31" s="5"/>
    </row>
  </sheetData>
  <mergeCells count="5">
    <mergeCell ref="A3:P3"/>
    <mergeCell ref="A10:P10"/>
    <mergeCell ref="A18:P18"/>
    <mergeCell ref="A28:P28"/>
    <mergeCell ref="A1:P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2023-12-02T13:07:11Z</dcterms:modified>
</cp:coreProperties>
</file>